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pperasse\ADD SKILLS France\Site add skills France\Illustrations\4-Devis\"/>
    </mc:Choice>
  </mc:AlternateContent>
  <xr:revisionPtr revIDLastSave="0" documentId="13_ncr:1_{25CADC5E-7DE9-41D2-95D1-4BC2514AF045}" xr6:coauthVersionLast="47" xr6:coauthVersionMax="47" xr10:uidLastSave="{00000000-0000-0000-0000-000000000000}"/>
  <workbookProtection workbookAlgorithmName="SHA-512" workbookHashValue="nBk20agvWPfxmfUqXKshEam8mxgrdCMJ94LwpVkSUimZZUPOoSWH2k5n314XNcvYKmp5explegAH9i9JDvJYnA==" workbookSaltValue="3JP+VlDC5nlVBVKEBx8t5A==" workbookSpinCount="100000" lockStructure="1"/>
  <bookViews>
    <workbookView xWindow="-108" yWindow="-108" windowWidth="23256" windowHeight="12456" firstSheet="2" activeTab="2" xr2:uid="{00000000-000D-0000-FFFF-FFFF00000000}"/>
  </bookViews>
  <sheets>
    <sheet name="Devis FORMATION" sheetId="1" state="hidden" r:id="rId1"/>
    <sheet name="calculateur FORMATION" sheetId="2" state="hidden" r:id="rId2"/>
    <sheet name="demande devis FORMATION" sheetId="3" r:id="rId3"/>
  </sheets>
  <definedNames>
    <definedName name="Correction_orthographique_simple">'calculateur FORMATION'!#REF!</definedName>
    <definedName name="Mme">'demande devis FORMATION'!$B$10</definedName>
    <definedName name="Prestation_souhaitée">'calculateur FORMATION'!#REF!</definedName>
    <definedName name="xxxx">'demande devis FORMATION'!$B$10</definedName>
  </definedNames>
  <calcPr calcId="191029"/>
</workbook>
</file>

<file path=xl/calcChain.xml><?xml version="1.0" encoding="utf-8"?>
<calcChain xmlns="http://schemas.openxmlformats.org/spreadsheetml/2006/main">
  <c r="B22" i="3" l="1"/>
  <c r="A24" i="1"/>
  <c r="G16" i="2" l="1"/>
  <c r="F27" i="2" s="1"/>
  <c r="F26" i="2"/>
  <c r="B20" i="1"/>
  <c r="B21" i="1"/>
  <c r="B19" i="1"/>
  <c r="B18" i="1"/>
  <c r="A18" i="1"/>
  <c r="A22" i="3"/>
  <c r="B16" i="1"/>
  <c r="B15" i="1"/>
  <c r="B14" i="1"/>
  <c r="B17" i="1"/>
  <c r="B11" i="1"/>
  <c r="B12" i="1"/>
  <c r="B10" i="1"/>
  <c r="B9" i="1"/>
  <c r="B7" i="1"/>
  <c r="B6" i="1"/>
  <c r="B27" i="1" l="1"/>
  <c r="B24" i="1"/>
  <c r="B25" i="1"/>
  <c r="B26" i="1" s="1"/>
  <c r="B32" i="1"/>
  <c r="B30" i="1" l="1"/>
  <c r="B35" i="1"/>
</calcChain>
</file>

<file path=xl/sharedStrings.xml><?xml version="1.0" encoding="utf-8"?>
<sst xmlns="http://schemas.openxmlformats.org/spreadsheetml/2006/main" count="97" uniqueCount="83">
  <si>
    <t>B - Informations techniques</t>
  </si>
  <si>
    <t>C - Détail prévisionnel</t>
  </si>
  <si>
    <t>D  - Modalités</t>
  </si>
  <si>
    <t>Français</t>
  </si>
  <si>
    <t>Email</t>
  </si>
  <si>
    <t>Téléphone</t>
  </si>
  <si>
    <t>Anglais</t>
  </si>
  <si>
    <t>B - Informations techniques pour le chiffrage</t>
  </si>
  <si>
    <t>Nom</t>
  </si>
  <si>
    <t>Prénom</t>
  </si>
  <si>
    <t>Mr</t>
  </si>
  <si>
    <t>Mme</t>
  </si>
  <si>
    <t>Civilité</t>
  </si>
  <si>
    <t>Date de la demande (jj/mm/aaaa)</t>
  </si>
  <si>
    <t>Moyens de règlement</t>
  </si>
  <si>
    <t>Espèces / virement bancaire / OMT Western Union</t>
  </si>
  <si>
    <t>Actualiser cellules bleues</t>
  </si>
  <si>
    <t>Référence devis</t>
  </si>
  <si>
    <t>Autre</t>
  </si>
  <si>
    <t>Répartition souhaitée</t>
  </si>
  <si>
    <t>Logistique et organisation</t>
  </si>
  <si>
    <t xml:space="preserve">Modalité de règlement </t>
  </si>
  <si>
    <r>
      <t xml:space="preserve">Demande à renvoyer remplie à </t>
    </r>
    <r>
      <rPr>
        <i/>
        <u/>
        <sz val="12"/>
        <color rgb="FF0070C0"/>
        <rFont val="Calibri"/>
        <family val="2"/>
        <scheme val="minor"/>
      </rPr>
      <t>dr.toufic.wehbe@add-skills.com</t>
    </r>
  </si>
  <si>
    <t>Devis - Formation</t>
  </si>
  <si>
    <t>Demande de devis - Formation</t>
  </si>
  <si>
    <t>Etablissement</t>
  </si>
  <si>
    <t>Secteur d'activité</t>
  </si>
  <si>
    <t>Site web</t>
  </si>
  <si>
    <t>A2 - Identification - Personne contact</t>
  </si>
  <si>
    <t>Fonction</t>
  </si>
  <si>
    <t>Langue de la formation</t>
  </si>
  <si>
    <t>Formation souhaitée</t>
  </si>
  <si>
    <t>Pour calculateur prix</t>
  </si>
  <si>
    <t>Communication écrite (8 heures)</t>
  </si>
  <si>
    <t>Analyse fonctionnelle (8 heures)</t>
  </si>
  <si>
    <t>Gestion de projet (8 heures)</t>
  </si>
  <si>
    <t>Recherche de fonds (8 heures)</t>
  </si>
  <si>
    <t>2 demi-journées sur deux jours consécutifs</t>
  </si>
  <si>
    <t>2 demi-journées sur deux jours espacés</t>
  </si>
  <si>
    <t>1 journée entière</t>
  </si>
  <si>
    <t>Nombre d'auditeurs</t>
  </si>
  <si>
    <t>Date(s) envisagée(s) pour la formation</t>
  </si>
  <si>
    <t>Lieu de la formation</t>
  </si>
  <si>
    <t>Déroulement de la formation</t>
  </si>
  <si>
    <t>En présentiel à une adresse différente</t>
  </si>
  <si>
    <t xml:space="preserve">En ligne </t>
  </si>
  <si>
    <t>A définir ultérieurement (Zoom, teams, autre…)</t>
  </si>
  <si>
    <t>Plateforme</t>
  </si>
  <si>
    <t>Renseigner l'adresse du lieu de formation</t>
  </si>
  <si>
    <t>Adresse établissement (déjà renseignée)</t>
  </si>
  <si>
    <t>Profils des auditeurs (qualifications / fonctions / niveaux de diplômation)</t>
  </si>
  <si>
    <t>Forfait 8 personnes</t>
  </si>
  <si>
    <t>A1- Identification - Etablissement</t>
  </si>
  <si>
    <t>A1 - Identification - Etablissement</t>
  </si>
  <si>
    <t>Personne contact</t>
  </si>
  <si>
    <t xml:space="preserve">Prestation </t>
  </si>
  <si>
    <t>Répartition</t>
  </si>
  <si>
    <t>Adresse établissement</t>
  </si>
  <si>
    <t>Demande spéciale</t>
  </si>
  <si>
    <t>Frais de déplacement</t>
  </si>
  <si>
    <t>Total</t>
  </si>
  <si>
    <t>Auditeurs supplémentaires</t>
  </si>
  <si>
    <t>Montant auditeurs supplémentaires</t>
  </si>
  <si>
    <t>Tarif / auditeur supplémentaire (réduit de 50 %)</t>
  </si>
  <si>
    <t>Tarif / auditeur supplémentaire (réduction de 50 %)</t>
  </si>
  <si>
    <t>Nb personnes forfait principal</t>
  </si>
  <si>
    <t>auditeurs supplémentaires</t>
  </si>
  <si>
    <t>Coeff tarif auditeur supplementaire</t>
  </si>
  <si>
    <t>Autres fais</t>
  </si>
  <si>
    <t>3 jours après facturation</t>
  </si>
  <si>
    <t>Préparation et contenu de la prestation</t>
  </si>
  <si>
    <t>*En cas de modifications ultérieures le tarif sera recalculé en conséquence. Devis valable 48 heures après émission et ajustable. Si vous décidez de donner suite à la prestation, merci de renvoyer le contrat signé et de préciser au nom de qui doit être éditée votre facture (nom exact de la personne, du service, ou de l'établissement).</t>
  </si>
  <si>
    <t>1 heure réunion : préparation, planification, logistique, contenu …
Formation de 8 heures (exposé + cas d'étude + Enquête satisfaction)
Débriefing</t>
  </si>
  <si>
    <t>Acompte à verser avant la prestation</t>
  </si>
  <si>
    <t>Montant restant à verser à la facturation</t>
  </si>
  <si>
    <t>En présentiel à l'adresse indiquée ci-haut</t>
  </si>
  <si>
    <t>Décrire votre besoin ou toute requête spécifique</t>
  </si>
  <si>
    <t>Frais d'ouverture et gestion de dossier</t>
  </si>
  <si>
    <t xml:space="preserve">      /    /2023</t>
  </si>
  <si>
    <t>ss,,</t>
  </si>
  <si>
    <t>Toufic WÉHBÉ, Ph.D</t>
  </si>
  <si>
    <r>
      <t xml:space="preserve">ADD SKILLS </t>
    </r>
    <r>
      <rPr>
        <i/>
        <sz val="9"/>
        <color rgb="FF002060"/>
        <rFont val="Calibri"/>
        <family val="2"/>
        <scheme val="minor"/>
      </rPr>
      <t>Synergy</t>
    </r>
    <r>
      <rPr>
        <sz val="9"/>
        <color rgb="FF002060"/>
        <rFont val="Calibri"/>
        <family val="2"/>
        <scheme val="minor"/>
      </rPr>
      <t xml:space="preserve"> | www.add-skills.com | + 33 6 74 97 63 05 | dr.toufic.wehbe@add-skills.com
SIRET 94936421000029 | Campus des Sciences de Toulouse - 221 La Tolosane - 31670 Labège - France</t>
    </r>
  </si>
  <si>
    <r>
      <t xml:space="preserve">ADD SKILLS </t>
    </r>
    <r>
      <rPr>
        <i/>
        <sz val="11"/>
        <color rgb="FF002060"/>
        <rFont val="Calibri"/>
        <family val="2"/>
        <scheme val="minor"/>
      </rPr>
      <t>Synergy</t>
    </r>
    <r>
      <rPr>
        <sz val="11"/>
        <color rgb="FF002060"/>
        <rFont val="Calibri"/>
        <family val="2"/>
        <scheme val="minor"/>
      </rPr>
      <t xml:space="preserve"> | www.add-skills.com | + 33 6 74 97 63 05 | dr.toufic.wehbe@add-skills.com
SIRET 94936421000029 | Campus des Sciences de Toulouse - 221 La Tolosane - 31670 Labège - France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</si>
</sst>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EUR]"/>
    <numFmt numFmtId="165" formatCode="0#&quot; &quot;##&quot; &quot;##&quot; &quot;##&quot; &quot;##"/>
    <numFmt numFmtId="166" formatCode="#,##0.00\ &quot;€&quot;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u/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i/>
      <sz val="26"/>
      <color theme="0" tint="-0.499984740745262"/>
      <name val="Ink Free"/>
      <family val="4"/>
    </font>
    <font>
      <sz val="9"/>
      <color rgb="FF002060"/>
      <name val="Calibri"/>
      <family val="2"/>
      <scheme val="minor"/>
    </font>
    <font>
      <i/>
      <sz val="9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/>
      <top style="double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rgb="FF002060"/>
      </bottom>
      <diagonal/>
    </border>
    <border>
      <left/>
      <right/>
      <top/>
      <bottom style="double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15" fontId="1" fillId="0" borderId="2" xfId="0" applyNumberFormat="1" applyFont="1" applyBorder="1" applyAlignment="1" applyProtection="1">
      <alignment horizontal="left" vertical="center" wrapText="1"/>
      <protection locked="0"/>
    </xf>
    <xf numFmtId="165" fontId="1" fillId="0" borderId="2" xfId="0" applyNumberFormat="1" applyFont="1" applyBorder="1" applyAlignment="1" applyProtection="1">
      <alignment horizontal="left" vertical="center" wrapText="1"/>
      <protection locked="0"/>
    </xf>
    <xf numFmtId="15" fontId="8" fillId="0" borderId="2" xfId="1" applyNumberFormat="1" applyBorder="1" applyAlignment="1" applyProtection="1">
      <alignment horizontal="left" vertical="center" wrapText="1"/>
      <protection locked="0"/>
    </xf>
    <xf numFmtId="14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9" fillId="5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15" fontId="6" fillId="3" borderId="2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15" fontId="6" fillId="0" borderId="0" xfId="0" applyNumberFormat="1" applyFont="1" applyAlignment="1">
      <alignment horizontal="left" vertical="center" wrapText="1"/>
    </xf>
    <xf numFmtId="15" fontId="6" fillId="7" borderId="2" xfId="0" applyNumberFormat="1" applyFont="1" applyFill="1" applyBorder="1" applyAlignment="1">
      <alignment horizontal="left" vertical="center" wrapText="1"/>
    </xf>
    <xf numFmtId="15" fontId="6" fillId="7" borderId="0" xfId="0" applyNumberFormat="1" applyFont="1" applyFill="1" applyAlignment="1">
      <alignment horizontal="left" vertical="center" wrapText="1"/>
    </xf>
    <xf numFmtId="0" fontId="7" fillId="4" borderId="10" xfId="0" applyFont="1" applyFill="1" applyBorder="1" applyAlignment="1" applyProtection="1">
      <alignment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165" fontId="1" fillId="0" borderId="10" xfId="0" applyNumberFormat="1" applyFont="1" applyBorder="1" applyAlignment="1">
      <alignment horizontal="left" vertical="center" wrapText="1"/>
    </xf>
    <xf numFmtId="14" fontId="1" fillId="0" borderId="10" xfId="0" applyNumberFormat="1" applyFont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166" fontId="11" fillId="2" borderId="10" xfId="0" applyNumberFormat="1" applyFont="1" applyFill="1" applyBorder="1" applyAlignment="1">
      <alignment horizontal="right" vertical="center" wrapText="1"/>
    </xf>
    <xf numFmtId="166" fontId="12" fillId="2" borderId="10" xfId="0" applyNumberFormat="1" applyFont="1" applyFill="1" applyBorder="1" applyAlignment="1">
      <alignment horizontal="left" vertical="center" wrapText="1"/>
    </xf>
    <xf numFmtId="166" fontId="11" fillId="4" borderId="10" xfId="0" applyNumberFormat="1" applyFont="1" applyFill="1" applyBorder="1" applyAlignment="1" applyProtection="1">
      <alignment horizontal="right" vertical="center" wrapText="1"/>
      <protection locked="0"/>
    </xf>
    <xf numFmtId="164" fontId="15" fillId="2" borderId="10" xfId="0" applyNumberFormat="1" applyFont="1" applyFill="1" applyBorder="1" applyAlignment="1">
      <alignment horizontal="right" vertical="center" wrapText="1"/>
    </xf>
    <xf numFmtId="164" fontId="11" fillId="2" borderId="10" xfId="0" applyNumberFormat="1" applyFont="1" applyFill="1" applyBorder="1" applyAlignment="1">
      <alignment horizontal="left" vertical="center" wrapText="1"/>
    </xf>
    <xf numFmtId="164" fontId="16" fillId="4" borderId="10" xfId="0" applyNumberFormat="1" applyFont="1" applyFill="1" applyBorder="1" applyAlignment="1" applyProtection="1">
      <alignment horizontal="right" vertical="center" wrapText="1"/>
      <protection locked="0"/>
    </xf>
    <xf numFmtId="0" fontId="23" fillId="3" borderId="10" xfId="0" applyFont="1" applyFill="1" applyBorder="1" applyAlignment="1">
      <alignment vertical="center" wrapText="1"/>
    </xf>
    <xf numFmtId="0" fontId="24" fillId="3" borderId="10" xfId="0" applyFont="1" applyFill="1" applyBorder="1" applyAlignment="1">
      <alignment horizontal="righ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vertical="center" wrapText="1"/>
    </xf>
    <xf numFmtId="0" fontId="26" fillId="3" borderId="10" xfId="0" applyFont="1" applyFill="1" applyBorder="1" applyAlignment="1">
      <alignment vertical="center" wrapText="1"/>
    </xf>
    <xf numFmtId="0" fontId="24" fillId="3" borderId="10" xfId="0" applyFont="1" applyFill="1" applyBorder="1" applyAlignment="1">
      <alignment vertical="center" wrapText="1"/>
    </xf>
    <xf numFmtId="0" fontId="20" fillId="2" borderId="0" xfId="0" applyFont="1" applyFill="1" applyAlignment="1">
      <alignment horizontal="right" vertical="center" wrapText="1"/>
    </xf>
    <xf numFmtId="0" fontId="0" fillId="2" borderId="12" xfId="0" applyFill="1" applyBorder="1" applyAlignment="1">
      <alignment vertical="center"/>
    </xf>
    <xf numFmtId="0" fontId="23" fillId="3" borderId="13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horizontal="left" vertical="center" wrapText="1"/>
    </xf>
    <xf numFmtId="11" fontId="0" fillId="0" borderId="0" xfId="0" applyNumberFormat="1" applyAlignment="1">
      <alignment vertical="center"/>
    </xf>
    <xf numFmtId="0" fontId="21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right" vertical="center" wrapText="1"/>
    </xf>
    <xf numFmtId="0" fontId="22" fillId="2" borderId="0" xfId="0" applyFont="1" applyFill="1" applyAlignment="1">
      <alignment horizontal="left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right" vertical="center" wrapText="1"/>
    </xf>
    <xf numFmtId="0" fontId="20" fillId="2" borderId="4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1F1F3"/>
      <color rgb="FFECF4FA"/>
      <color rgb="FFE1EEF7"/>
      <color rgb="FFDAE7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1108363</xdr:colOff>
      <xdr:row>1</xdr:row>
      <xdr:rowOff>9371</xdr:rowOff>
    </xdr:to>
    <xdr:pic>
      <xdr:nvPicPr>
        <xdr:cNvPr id="3" name="Graphique 2">
          <a:extLst>
            <a:ext uri="{FF2B5EF4-FFF2-40B4-BE49-F238E27FC236}">
              <a16:creationId xmlns:a16="http://schemas.microsoft.com/office/drawing/2014/main" id="{188F86EA-901C-4444-BB4F-AB68D1938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108363" cy="632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1200509</xdr:colOff>
      <xdr:row>0</xdr:row>
      <xdr:rowOff>678618</xdr:rowOff>
    </xdr:to>
    <xdr:pic>
      <xdr:nvPicPr>
        <xdr:cNvPr id="3" name="Graphique 2">
          <a:extLst>
            <a:ext uri="{FF2B5EF4-FFF2-40B4-BE49-F238E27FC236}">
              <a16:creationId xmlns:a16="http://schemas.microsoft.com/office/drawing/2014/main" id="{75A9E4C1-090B-462A-A65B-61161CEEA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200509" cy="678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D41"/>
  <sheetViews>
    <sheetView topLeftCell="A4" zoomScale="85" zoomScaleNormal="85" workbookViewId="0">
      <selection activeCell="F15" sqref="F15"/>
    </sheetView>
  </sheetViews>
  <sheetFormatPr baseColWidth="10" defaultColWidth="11.44140625" defaultRowHeight="14.4" x14ac:dyDescent="0.3"/>
  <cols>
    <col min="1" max="1" width="41.77734375" style="10" customWidth="1"/>
    <col min="2" max="2" width="50.33203125" style="10" customWidth="1"/>
    <col min="3" max="3" width="11.44140625" style="10" customWidth="1"/>
    <col min="4" max="4" width="12" style="10" bestFit="1" customWidth="1"/>
    <col min="5" max="5" width="11.44140625" style="10"/>
    <col min="6" max="6" width="19.5546875" style="10" customWidth="1"/>
    <col min="7" max="8" width="11.44140625" style="10"/>
    <col min="9" max="9" width="3" style="10" customWidth="1"/>
    <col min="10" max="10" width="11.77734375" style="10" customWidth="1"/>
    <col min="11" max="11" width="8.21875" style="10" customWidth="1"/>
    <col min="12" max="16384" width="11.44140625" style="10"/>
  </cols>
  <sheetData>
    <row r="1" spans="1:2" ht="48.6" customHeight="1" x14ac:dyDescent="0.3">
      <c r="A1" s="50" t="s">
        <v>80</v>
      </c>
      <c r="B1" s="50"/>
    </row>
    <row r="2" spans="1:2" ht="22.2" customHeight="1" x14ac:dyDescent="0.3">
      <c r="A2" s="43"/>
      <c r="B2" s="43"/>
    </row>
    <row r="3" spans="1:2" ht="19.2" customHeight="1" x14ac:dyDescent="0.3">
      <c r="A3" s="54" t="s">
        <v>23</v>
      </c>
      <c r="B3" s="54"/>
    </row>
    <row r="4" spans="1:2" ht="16.2" customHeight="1" x14ac:dyDescent="0.3">
      <c r="A4" s="42" t="s">
        <v>17</v>
      </c>
      <c r="B4" s="24" t="s">
        <v>79</v>
      </c>
    </row>
    <row r="5" spans="1:2" ht="18" customHeight="1" x14ac:dyDescent="0.3">
      <c r="A5" s="52" t="s">
        <v>53</v>
      </c>
      <c r="B5" s="52"/>
    </row>
    <row r="6" spans="1:2" ht="15" customHeight="1" x14ac:dyDescent="0.3">
      <c r="A6" s="41" t="s">
        <v>25</v>
      </c>
      <c r="B6" s="25">
        <f>'demande devis FORMATION'!B5</f>
        <v>0</v>
      </c>
    </row>
    <row r="7" spans="1:2" ht="40.200000000000003" customHeight="1" x14ac:dyDescent="0.3">
      <c r="A7" s="41" t="s">
        <v>57</v>
      </c>
      <c r="B7" s="26">
        <f>'demande devis FORMATION'!B7</f>
        <v>0</v>
      </c>
    </row>
    <row r="8" spans="1:2" ht="18" customHeight="1" x14ac:dyDescent="0.3">
      <c r="A8" s="52" t="s">
        <v>28</v>
      </c>
      <c r="B8" s="52"/>
    </row>
    <row r="9" spans="1:2" ht="14.4" customHeight="1" x14ac:dyDescent="0.3">
      <c r="A9" s="41" t="s">
        <v>54</v>
      </c>
      <c r="B9" s="27" t="str">
        <f>CONCATENATE(Mme," ", 'demande devis FORMATION'!B11," ",'demande devis FORMATION'!B12)</f>
        <v xml:space="preserve">  </v>
      </c>
    </row>
    <row r="10" spans="1:2" ht="14.4" customHeight="1" x14ac:dyDescent="0.3">
      <c r="A10" s="41" t="s">
        <v>5</v>
      </c>
      <c r="B10" s="27">
        <f>'demande devis FORMATION'!B14</f>
        <v>0</v>
      </c>
    </row>
    <row r="11" spans="1:2" ht="14.4" customHeight="1" x14ac:dyDescent="0.3">
      <c r="A11" s="41" t="s">
        <v>4</v>
      </c>
      <c r="B11" s="27">
        <f>'demande devis FORMATION'!B15</f>
        <v>0</v>
      </c>
    </row>
    <row r="12" spans="1:2" ht="14.4" customHeight="1" x14ac:dyDescent="0.3">
      <c r="A12" s="41" t="s">
        <v>13</v>
      </c>
      <c r="B12" s="28" t="str">
        <f>'demande devis FORMATION'!B16</f>
        <v xml:space="preserve">      /    /2023</v>
      </c>
    </row>
    <row r="13" spans="1:2" ht="15.6" x14ac:dyDescent="0.3">
      <c r="A13" s="52" t="s">
        <v>0</v>
      </c>
      <c r="B13" s="52"/>
    </row>
    <row r="14" spans="1:2" ht="15.6" customHeight="1" x14ac:dyDescent="0.3">
      <c r="A14" s="41" t="s">
        <v>55</v>
      </c>
      <c r="B14" s="29" t="str">
        <f>CONCATENATE("Formation en ", 'demande devis FORMATION'!B18)</f>
        <v xml:space="preserve">Formation en </v>
      </c>
    </row>
    <row r="15" spans="1:2" ht="15.6" customHeight="1" x14ac:dyDescent="0.3">
      <c r="A15" s="41" t="s">
        <v>56</v>
      </c>
      <c r="B15" s="29">
        <f>'demande devis FORMATION'!B19</f>
        <v>0</v>
      </c>
    </row>
    <row r="16" spans="1:2" ht="15.6" customHeight="1" x14ac:dyDescent="0.3">
      <c r="A16" s="41" t="s">
        <v>30</v>
      </c>
      <c r="B16" s="29">
        <f>'demande devis FORMATION'!B20</f>
        <v>0</v>
      </c>
    </row>
    <row r="17" spans="1:2" ht="15.6" customHeight="1" x14ac:dyDescent="0.3">
      <c r="A17" s="41" t="s">
        <v>43</v>
      </c>
      <c r="B17" s="29">
        <f>'demande devis FORMATION'!B21</f>
        <v>0</v>
      </c>
    </row>
    <row r="18" spans="1:2" ht="36" customHeight="1" x14ac:dyDescent="0.3">
      <c r="A18" s="41" t="b">
        <f>IF('demande devis FORMATION'!B21='calculateur FORMATION'!E33,'calculateur FORMATION'!F33,IF('demande devis FORMATION'!B21='calculateur FORMATION'!E34,'calculateur FORMATION'!F34,IF('demande devis FORMATION'!B21='calculateur FORMATION'!E35,'calculateur FORMATION'!F35)))</f>
        <v>0</v>
      </c>
      <c r="B18" s="30" t="b">
        <f>IF('demande devis FORMATION'!B21='calculateur FORMATION'!E33,'calculateur FORMATION'!G33,IF('demande devis FORMATION'!B21='calculateur FORMATION'!E34,'calculateur FORMATION'!G34,IF('demande devis FORMATION'!B21='calculateur FORMATION'!E35,'demande devis FORMATION'!B23)))</f>
        <v>0</v>
      </c>
    </row>
    <row r="19" spans="1:2" ht="15" customHeight="1" x14ac:dyDescent="0.3">
      <c r="A19" s="41" t="s">
        <v>41</v>
      </c>
      <c r="B19" s="28" t="str">
        <f>'demande devis FORMATION'!B24</f>
        <v xml:space="preserve">      /    /2023</v>
      </c>
    </row>
    <row r="20" spans="1:2" ht="15" customHeight="1" x14ac:dyDescent="0.3">
      <c r="A20" s="41" t="s">
        <v>40</v>
      </c>
      <c r="B20" s="29">
        <f>'demande devis FORMATION'!B25</f>
        <v>0</v>
      </c>
    </row>
    <row r="21" spans="1:2" ht="31.8" customHeight="1" x14ac:dyDescent="0.3">
      <c r="A21" s="41" t="s">
        <v>58</v>
      </c>
      <c r="B21" s="30">
        <f>'demande devis FORMATION'!B27</f>
        <v>0</v>
      </c>
    </row>
    <row r="22" spans="1:2" ht="18" x14ac:dyDescent="0.3">
      <c r="A22" s="53" t="s">
        <v>1</v>
      </c>
      <c r="B22" s="53"/>
    </row>
    <row r="23" spans="1:2" ht="13.8" customHeight="1" x14ac:dyDescent="0.3">
      <c r="A23" s="39" t="s">
        <v>77</v>
      </c>
      <c r="B23" s="31">
        <v>6</v>
      </c>
    </row>
    <row r="24" spans="1:2" ht="13.8" customHeight="1" x14ac:dyDescent="0.3">
      <c r="A24" s="39" t="str">
        <f>CONCATENATE("Forfait jour jusqu'à ",'calculateur FORMATION'!B5," ", "auditeurs")</f>
        <v>Forfait jour jusqu'à 8 auditeurs</v>
      </c>
      <c r="B24" s="31" t="b">
        <f>'calculateur FORMATION'!G16</f>
        <v>0</v>
      </c>
    </row>
    <row r="25" spans="1:2" ht="13.8" customHeight="1" x14ac:dyDescent="0.3">
      <c r="A25" s="37" t="s">
        <v>61</v>
      </c>
      <c r="B25" s="29">
        <f>'calculateur FORMATION'!F26</f>
        <v>0</v>
      </c>
    </row>
    <row r="26" spans="1:2" ht="13.8" customHeight="1" x14ac:dyDescent="0.3">
      <c r="A26" s="40" t="s">
        <v>63</v>
      </c>
      <c r="B26" s="32">
        <f>IF(B25='calculateur FORMATION'!F26, 'calculateur FORMATION'!F27, CONCATENATE(  ROUND('calculateur FORMATION'!F27,2), " € par auditeur supplémentaire"))</f>
        <v>0</v>
      </c>
    </row>
    <row r="27" spans="1:2" ht="13.8" customHeight="1" x14ac:dyDescent="0.3">
      <c r="A27" s="37" t="s">
        <v>62</v>
      </c>
      <c r="B27" s="31">
        <f>'calculateur FORMATION'!F26*'calculateur FORMATION'!F27</f>
        <v>0</v>
      </c>
    </row>
    <row r="28" spans="1:2" ht="13.8" customHeight="1" x14ac:dyDescent="0.3">
      <c r="A28" s="37" t="s">
        <v>59</v>
      </c>
      <c r="B28" s="33">
        <v>100</v>
      </c>
    </row>
    <row r="29" spans="1:2" ht="13.8" customHeight="1" x14ac:dyDescent="0.3">
      <c r="A29" s="37" t="s">
        <v>68</v>
      </c>
      <c r="B29" s="33">
        <v>10</v>
      </c>
    </row>
    <row r="30" spans="1:2" ht="20.399999999999999" customHeight="1" x14ac:dyDescent="0.3">
      <c r="A30" s="38" t="s">
        <v>60</v>
      </c>
      <c r="B30" s="34">
        <f>B23+B24+B27+B28+B29</f>
        <v>116</v>
      </c>
    </row>
    <row r="31" spans="1:2" ht="18" x14ac:dyDescent="0.3">
      <c r="A31" s="53" t="s">
        <v>2</v>
      </c>
      <c r="B31" s="53"/>
    </row>
    <row r="32" spans="1:2" ht="14.4" customHeight="1" x14ac:dyDescent="0.3">
      <c r="A32" s="37" t="s">
        <v>20</v>
      </c>
      <c r="B32" s="35">
        <f>'demande devis FORMATION'!B21</f>
        <v>0</v>
      </c>
    </row>
    <row r="33" spans="1:4" ht="40.200000000000003" customHeight="1" x14ac:dyDescent="0.3">
      <c r="A33" s="37" t="s">
        <v>70</v>
      </c>
      <c r="B33" s="35" t="s">
        <v>72</v>
      </c>
    </row>
    <row r="34" spans="1:4" ht="15" customHeight="1" x14ac:dyDescent="0.3">
      <c r="A34" s="37" t="s">
        <v>73</v>
      </c>
      <c r="B34" s="36">
        <v>100</v>
      </c>
    </row>
    <row r="35" spans="1:4" ht="15" customHeight="1" x14ac:dyDescent="0.3">
      <c r="A35" s="37" t="s">
        <v>74</v>
      </c>
      <c r="B35" s="34">
        <f>B30-B34</f>
        <v>16</v>
      </c>
    </row>
    <row r="36" spans="1:4" ht="15" customHeight="1" x14ac:dyDescent="0.3">
      <c r="A36" s="37" t="s">
        <v>21</v>
      </c>
      <c r="B36" s="30" t="s">
        <v>69</v>
      </c>
    </row>
    <row r="37" spans="1:4" ht="15" customHeight="1" x14ac:dyDescent="0.3">
      <c r="A37" s="45" t="s">
        <v>14</v>
      </c>
      <c r="B37" s="46" t="s">
        <v>15</v>
      </c>
    </row>
    <row r="38" spans="1:4" ht="43.8" customHeight="1" x14ac:dyDescent="0.3">
      <c r="A38" s="51" t="s">
        <v>71</v>
      </c>
      <c r="B38" s="51"/>
    </row>
    <row r="39" spans="1:4" ht="16.8" customHeight="1" thickBot="1" x14ac:dyDescent="0.35">
      <c r="A39" s="44"/>
      <c r="B39" s="44"/>
    </row>
    <row r="40" spans="1:4" ht="30.6" customHeight="1" thickTop="1" x14ac:dyDescent="0.3">
      <c r="A40" s="48" t="s">
        <v>81</v>
      </c>
      <c r="B40" s="49"/>
    </row>
    <row r="41" spans="1:4" x14ac:dyDescent="0.3">
      <c r="D41" s="47"/>
    </row>
  </sheetData>
  <sheetProtection sheet="1" formatCells="0" selectLockedCells="1"/>
  <dataConsolidate/>
  <mergeCells count="9">
    <mergeCell ref="A40:B40"/>
    <mergeCell ref="A1:B1"/>
    <mergeCell ref="A38:B38"/>
    <mergeCell ref="A13:B13"/>
    <mergeCell ref="A22:B22"/>
    <mergeCell ref="A31:B31"/>
    <mergeCell ref="A3:B3"/>
    <mergeCell ref="A8:B8"/>
    <mergeCell ref="A5:B5"/>
  </mergeCells>
  <pageMargins left="0.70866141732283472" right="0.23622047244094491" top="0.35433070866141736" bottom="0" header="0.31496062992125984" footer="0.31496062992125984"/>
  <pageSetup paperSize="9" orientation="portrait" r:id="rId1"/>
  <ignoredErrors>
    <ignoredError sqref="B6:B7 B9:B1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R38"/>
  <sheetViews>
    <sheetView topLeftCell="B1" zoomScale="78" zoomScaleNormal="85" workbookViewId="0">
      <selection activeCell="F15" sqref="F15"/>
    </sheetView>
  </sheetViews>
  <sheetFormatPr baseColWidth="10" defaultColWidth="11.44140625" defaultRowHeight="14.4" x14ac:dyDescent="0.3"/>
  <cols>
    <col min="1" max="1" width="22.77734375" customWidth="1"/>
    <col min="5" max="5" width="27.109375" customWidth="1"/>
    <col min="6" max="6" width="24.88671875" customWidth="1"/>
    <col min="7" max="7" width="45" customWidth="1"/>
    <col min="8" max="8" width="8.5546875" customWidth="1"/>
    <col min="9" max="9" width="25.5546875" customWidth="1"/>
  </cols>
  <sheetData>
    <row r="1" spans="1:18" ht="23.4" x14ac:dyDescent="0.45">
      <c r="B1" s="8" t="s">
        <v>16</v>
      </c>
    </row>
    <row r="5" spans="1:18" ht="28.8" x14ac:dyDescent="0.3">
      <c r="A5" s="9" t="s">
        <v>65</v>
      </c>
      <c r="B5" s="7">
        <v>8</v>
      </c>
    </row>
    <row r="6" spans="1:18" ht="28.8" x14ac:dyDescent="0.3">
      <c r="A6" s="9" t="s">
        <v>67</v>
      </c>
      <c r="B6" s="7">
        <v>0.5</v>
      </c>
    </row>
    <row r="7" spans="1:18" x14ac:dyDescent="0.3">
      <c r="E7" s="10" t="s">
        <v>11</v>
      </c>
    </row>
    <row r="8" spans="1:18" x14ac:dyDescent="0.3">
      <c r="E8" s="10" t="s">
        <v>10</v>
      </c>
    </row>
    <row r="9" spans="1:18" x14ac:dyDescent="0.3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3">
      <c r="D10" s="10"/>
      <c r="F10" s="10" t="s">
        <v>51</v>
      </c>
      <c r="G10" s="10"/>
      <c r="H10" s="10"/>
      <c r="I10" s="10"/>
      <c r="J10" s="10"/>
      <c r="K10" s="10"/>
    </row>
    <row r="11" spans="1:18" x14ac:dyDescent="0.3">
      <c r="D11" s="11" t="s">
        <v>34</v>
      </c>
      <c r="E11" s="11" t="s">
        <v>34</v>
      </c>
      <c r="F11" s="7">
        <v>500</v>
      </c>
      <c r="G11" s="10"/>
      <c r="H11" s="10"/>
      <c r="I11" s="10"/>
      <c r="J11" s="10"/>
      <c r="K11" s="10"/>
    </row>
    <row r="12" spans="1:18" x14ac:dyDescent="0.3">
      <c r="D12" s="10"/>
      <c r="E12" s="11" t="s">
        <v>33</v>
      </c>
      <c r="F12" s="7">
        <v>350</v>
      </c>
      <c r="G12" s="10"/>
      <c r="H12" s="10"/>
      <c r="I12" s="10"/>
      <c r="J12" s="10"/>
      <c r="K12" s="10"/>
    </row>
    <row r="13" spans="1:18" x14ac:dyDescent="0.3">
      <c r="D13" s="10"/>
      <c r="E13" s="11" t="s">
        <v>35</v>
      </c>
      <c r="F13" s="7">
        <v>400</v>
      </c>
      <c r="G13" s="10"/>
      <c r="H13" s="10"/>
      <c r="I13" s="10"/>
      <c r="J13" s="10"/>
      <c r="K13" s="10"/>
    </row>
    <row r="14" spans="1:18" x14ac:dyDescent="0.3">
      <c r="D14" s="10"/>
      <c r="E14" s="11" t="s">
        <v>36</v>
      </c>
      <c r="F14" s="7">
        <v>600</v>
      </c>
      <c r="G14" s="10"/>
      <c r="H14" s="10"/>
      <c r="I14" s="10"/>
      <c r="J14" s="10"/>
      <c r="K14" s="10"/>
    </row>
    <row r="15" spans="1:18" x14ac:dyDescent="0.3">
      <c r="D15" s="10"/>
      <c r="E15" s="11" t="s">
        <v>18</v>
      </c>
      <c r="F15" s="7"/>
      <c r="G15" s="10" t="s">
        <v>32</v>
      </c>
      <c r="H15" s="10"/>
      <c r="I15" s="10"/>
      <c r="J15" s="10"/>
      <c r="K15" s="10"/>
    </row>
    <row r="16" spans="1:18" x14ac:dyDescent="0.3">
      <c r="D16" s="10"/>
      <c r="G16" s="12" t="b">
        <f>IF('demande devis FORMATION'!$B$18=E11,F11,IF('demande devis FORMATION'!$B$18=E12,F12,IF('demande devis FORMATION'!$B$18=E13,F13,IF('demande devis FORMATION'!$B$18=E14,F14,IF('demande devis FORMATION'!$B$18=E15,F15)))))</f>
        <v>0</v>
      </c>
      <c r="H16" s="10"/>
      <c r="I16" s="10"/>
      <c r="J16" s="10"/>
      <c r="K16" s="10"/>
    </row>
    <row r="17" spans="4:11" x14ac:dyDescent="0.3">
      <c r="D17" s="10"/>
      <c r="E17" s="11" t="s">
        <v>39</v>
      </c>
      <c r="F17" s="10"/>
      <c r="H17" s="13"/>
      <c r="I17" s="10"/>
      <c r="J17" s="10"/>
      <c r="K17" s="10"/>
    </row>
    <row r="18" spans="4:11" x14ac:dyDescent="0.3">
      <c r="D18" s="10"/>
      <c r="E18" s="11" t="s">
        <v>37</v>
      </c>
      <c r="F18" s="10"/>
      <c r="G18" s="10"/>
      <c r="H18" s="13"/>
      <c r="I18" s="10"/>
      <c r="J18" s="10"/>
      <c r="K18" s="10"/>
    </row>
    <row r="19" spans="4:11" x14ac:dyDescent="0.3">
      <c r="D19" s="10"/>
      <c r="E19" s="11" t="s">
        <v>38</v>
      </c>
      <c r="F19" s="10"/>
      <c r="G19" s="10"/>
      <c r="H19" s="13"/>
      <c r="I19" s="10"/>
      <c r="J19" s="10"/>
      <c r="K19" s="10"/>
    </row>
    <row r="20" spans="4:11" x14ac:dyDescent="0.3">
      <c r="D20" s="10"/>
      <c r="E20" s="11"/>
      <c r="F20" s="10"/>
      <c r="H20" s="13"/>
      <c r="I20" s="10"/>
      <c r="J20" s="10"/>
      <c r="K20" s="10"/>
    </row>
    <row r="21" spans="4:11" x14ac:dyDescent="0.3">
      <c r="D21" s="10"/>
      <c r="E21" s="10"/>
      <c r="F21" s="10"/>
      <c r="G21" s="10"/>
      <c r="H21" s="10"/>
      <c r="I21" s="10"/>
      <c r="J21" s="10"/>
      <c r="K21" s="10"/>
    </row>
    <row r="22" spans="4:11" x14ac:dyDescent="0.3">
      <c r="D22" s="10"/>
      <c r="E22" s="10" t="s">
        <v>6</v>
      </c>
      <c r="F22" s="10"/>
      <c r="G22" s="10"/>
      <c r="H22" s="10"/>
      <c r="I22" s="10"/>
      <c r="J22" s="10"/>
      <c r="K22" s="10"/>
    </row>
    <row r="23" spans="4:11" x14ac:dyDescent="0.3">
      <c r="D23" s="10"/>
      <c r="E23" s="10" t="s">
        <v>3</v>
      </c>
      <c r="F23" s="10"/>
      <c r="G23" s="10"/>
      <c r="H23" s="10"/>
      <c r="I23" s="10"/>
      <c r="J23" s="10"/>
      <c r="K23" s="10"/>
    </row>
    <row r="24" spans="4:11" x14ac:dyDescent="0.3">
      <c r="D24" s="10"/>
      <c r="E24" s="10"/>
      <c r="F24" s="10"/>
      <c r="G24" s="10"/>
      <c r="H24" s="10"/>
      <c r="I24" s="10"/>
      <c r="J24" s="10"/>
      <c r="K24" s="10"/>
    </row>
    <row r="25" spans="4:11" x14ac:dyDescent="0.3">
      <c r="D25" s="10"/>
      <c r="E25" s="14"/>
      <c r="F25" s="10"/>
      <c r="G25" s="10"/>
      <c r="H25" s="10"/>
      <c r="I25" s="10"/>
      <c r="J25" s="10"/>
      <c r="K25" s="10"/>
    </row>
    <row r="26" spans="4:11" x14ac:dyDescent="0.3">
      <c r="D26" s="10"/>
      <c r="E26" s="10" t="s">
        <v>66</v>
      </c>
      <c r="F26" s="10">
        <f>IF('demande devis FORMATION'!B25-'calculateur FORMATION'!B5&lt;0, 0, 'demande devis FORMATION'!B25-'calculateur FORMATION'!B5)</f>
        <v>0</v>
      </c>
      <c r="G26" s="10"/>
      <c r="H26" s="10"/>
      <c r="I26" s="10"/>
      <c r="J26" s="10"/>
      <c r="K26" s="10"/>
    </row>
    <row r="27" spans="4:11" x14ac:dyDescent="0.3">
      <c r="D27" s="10"/>
      <c r="E27" s="10" t="s">
        <v>64</v>
      </c>
      <c r="F27" s="10">
        <f>IF('demande devis FORMATION'!B25-'calculateur FORMATION'!B5&lt;0, 0,   B6*G16/B5)</f>
        <v>0</v>
      </c>
      <c r="G27" s="10"/>
      <c r="H27" s="10"/>
      <c r="I27" s="10"/>
      <c r="J27" s="10"/>
      <c r="K27" s="10"/>
    </row>
    <row r="28" spans="4:11" x14ac:dyDescent="0.3">
      <c r="E28" s="10"/>
    </row>
    <row r="32" spans="4:11" x14ac:dyDescent="0.3">
      <c r="D32" s="10"/>
      <c r="E32" s="11"/>
      <c r="G32" s="10"/>
      <c r="H32" s="13"/>
      <c r="I32" s="10"/>
      <c r="J32" s="10"/>
      <c r="K32" s="10"/>
    </row>
    <row r="33" spans="4:11" x14ac:dyDescent="0.3">
      <c r="D33" s="10"/>
      <c r="E33" s="11" t="s">
        <v>45</v>
      </c>
      <c r="F33" s="15" t="s">
        <v>47</v>
      </c>
      <c r="G33" s="11" t="s">
        <v>46</v>
      </c>
      <c r="H33" s="13"/>
      <c r="I33" s="10"/>
      <c r="J33" s="10"/>
      <c r="K33" s="10"/>
    </row>
    <row r="34" spans="4:11" x14ac:dyDescent="0.3">
      <c r="D34" s="10"/>
      <c r="E34" s="11" t="s">
        <v>75</v>
      </c>
      <c r="F34" s="15" t="s">
        <v>42</v>
      </c>
      <c r="G34" s="11" t="s">
        <v>49</v>
      </c>
      <c r="H34" s="10"/>
      <c r="I34" s="10"/>
      <c r="J34" s="10"/>
      <c r="K34" s="10"/>
    </row>
    <row r="35" spans="4:11" x14ac:dyDescent="0.3">
      <c r="D35" s="10"/>
      <c r="E35" s="11" t="s">
        <v>44</v>
      </c>
      <c r="F35" s="15" t="s">
        <v>42</v>
      </c>
      <c r="G35" s="10" t="s">
        <v>48</v>
      </c>
      <c r="H35" s="10"/>
      <c r="I35" s="10"/>
      <c r="J35" s="10"/>
      <c r="K35" s="10"/>
    </row>
    <row r="38" spans="4:11" x14ac:dyDescent="0.3">
      <c r="E38" s="11"/>
    </row>
  </sheetData>
  <sheetProtection sheet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/>
  <dimension ref="A1:C29"/>
  <sheetViews>
    <sheetView tabSelected="1" zoomScale="85" zoomScaleNormal="85" workbookViewId="0">
      <selection activeCell="B5" sqref="B5"/>
    </sheetView>
  </sheetViews>
  <sheetFormatPr baseColWidth="10" defaultColWidth="11.44140625" defaultRowHeight="14.4" x14ac:dyDescent="0.3"/>
  <cols>
    <col min="1" max="1" width="50.6640625" style="11" customWidth="1"/>
    <col min="2" max="2" width="48.5546875" style="11" customWidth="1"/>
    <col min="3" max="3" width="4.33203125" style="10" customWidth="1"/>
    <col min="4" max="4" width="11.44140625" style="10"/>
    <col min="5" max="5" width="18.33203125" style="10" customWidth="1"/>
    <col min="6" max="6" width="18.6640625" style="10" customWidth="1"/>
    <col min="7" max="7" width="18.33203125" style="10" customWidth="1"/>
    <col min="8" max="8" width="15.77734375" style="10" customWidth="1"/>
    <col min="9" max="16384" width="11.44140625" style="10"/>
  </cols>
  <sheetData>
    <row r="1" spans="1:2" ht="58.2" customHeight="1" x14ac:dyDescent="0.3">
      <c r="A1" s="61" t="s">
        <v>80</v>
      </c>
      <c r="B1" s="62"/>
    </row>
    <row r="2" spans="1:2" ht="21" customHeight="1" x14ac:dyDescent="0.3">
      <c r="A2" s="64" t="s">
        <v>24</v>
      </c>
      <c r="B2" s="64"/>
    </row>
    <row r="3" spans="1:2" ht="20.399999999999999" customHeight="1" x14ac:dyDescent="0.3">
      <c r="A3" s="63" t="s">
        <v>22</v>
      </c>
      <c r="B3" s="63"/>
    </row>
    <row r="4" spans="1:2" ht="18" x14ac:dyDescent="0.3">
      <c r="A4" s="58" t="s">
        <v>52</v>
      </c>
      <c r="B4" s="58"/>
    </row>
    <row r="5" spans="1:2" ht="21.6" customHeight="1" x14ac:dyDescent="0.3">
      <c r="A5" s="16" t="s">
        <v>25</v>
      </c>
      <c r="B5" s="1"/>
    </row>
    <row r="6" spans="1:2" ht="19.8" customHeight="1" x14ac:dyDescent="0.3">
      <c r="A6" s="16" t="s">
        <v>26</v>
      </c>
      <c r="B6" s="1"/>
    </row>
    <row r="7" spans="1:2" ht="49.8" customHeight="1" x14ac:dyDescent="0.3">
      <c r="A7" s="16" t="s">
        <v>57</v>
      </c>
      <c r="B7" s="1"/>
    </row>
    <row r="8" spans="1:2" ht="18.600000000000001" customHeight="1" x14ac:dyDescent="0.3">
      <c r="A8" s="16" t="s">
        <v>27</v>
      </c>
      <c r="B8" s="3"/>
    </row>
    <row r="9" spans="1:2" ht="18" x14ac:dyDescent="0.3">
      <c r="A9" s="58" t="s">
        <v>28</v>
      </c>
      <c r="B9" s="58"/>
    </row>
    <row r="10" spans="1:2" ht="17.399999999999999" customHeight="1" x14ac:dyDescent="0.3">
      <c r="A10" s="16" t="s">
        <v>12</v>
      </c>
      <c r="B10" s="1"/>
    </row>
    <row r="11" spans="1:2" ht="17.399999999999999" customHeight="1" x14ac:dyDescent="0.3">
      <c r="A11" s="16" t="s">
        <v>9</v>
      </c>
      <c r="B11" s="1"/>
    </row>
    <row r="12" spans="1:2" ht="17.399999999999999" customHeight="1" x14ac:dyDescent="0.3">
      <c r="A12" s="16" t="s">
        <v>8</v>
      </c>
      <c r="B12" s="1"/>
    </row>
    <row r="13" spans="1:2" ht="17.399999999999999" customHeight="1" x14ac:dyDescent="0.3">
      <c r="A13" s="16" t="s">
        <v>29</v>
      </c>
      <c r="B13" s="2"/>
    </row>
    <row r="14" spans="1:2" ht="17.399999999999999" customHeight="1" x14ac:dyDescent="0.3">
      <c r="A14" s="16" t="s">
        <v>5</v>
      </c>
      <c r="B14" s="2"/>
    </row>
    <row r="15" spans="1:2" ht="17.399999999999999" customHeight="1" x14ac:dyDescent="0.3">
      <c r="A15" s="16" t="s">
        <v>4</v>
      </c>
      <c r="B15" s="3"/>
    </row>
    <row r="16" spans="1:2" ht="20.399999999999999" customHeight="1" x14ac:dyDescent="0.3">
      <c r="A16" s="16" t="s">
        <v>13</v>
      </c>
      <c r="B16" s="4" t="s">
        <v>78</v>
      </c>
    </row>
    <row r="17" spans="1:3" ht="18" customHeight="1" x14ac:dyDescent="0.3">
      <c r="A17" s="59" t="s">
        <v>7</v>
      </c>
      <c r="B17" s="60"/>
    </row>
    <row r="18" spans="1:3" ht="15.6" customHeight="1" x14ac:dyDescent="0.3">
      <c r="A18" s="17" t="s">
        <v>31</v>
      </c>
      <c r="B18" s="1"/>
      <c r="C18" s="22"/>
    </row>
    <row r="19" spans="1:3" ht="17.399999999999999" customHeight="1" x14ac:dyDescent="0.3">
      <c r="A19" s="17" t="s">
        <v>19</v>
      </c>
      <c r="B19" s="5"/>
      <c r="C19" s="23"/>
    </row>
    <row r="20" spans="1:3" ht="15.6" customHeight="1" x14ac:dyDescent="0.3">
      <c r="A20" s="17" t="s">
        <v>30</v>
      </c>
      <c r="B20" s="5"/>
      <c r="C20" s="22"/>
    </row>
    <row r="21" spans="1:3" ht="17.399999999999999" customHeight="1" x14ac:dyDescent="0.3">
      <c r="A21" s="17" t="s">
        <v>43</v>
      </c>
      <c r="B21" s="5"/>
      <c r="C21" s="22"/>
    </row>
    <row r="22" spans="1:3" ht="16.8" customHeight="1" x14ac:dyDescent="0.3">
      <c r="A22" s="56" t="b">
        <f>IF(B21='calculateur FORMATION'!E33,'calculateur FORMATION'!F33,IF(B21='calculateur FORMATION'!E34,'calculateur FORMATION'!F34,IF(B21='calculateur FORMATION'!E35,'calculateur FORMATION'!F35)))</f>
        <v>0</v>
      </c>
      <c r="B22" s="18" t="b">
        <f>IF(B21='calculateur FORMATION'!E33,'calculateur FORMATION'!G33,IF(B21='calculateur FORMATION'!E34,'calculateur FORMATION'!G34,IF(B21='calculateur FORMATION'!E35,'calculateur FORMATION'!G35)))</f>
        <v>0</v>
      </c>
      <c r="C22" s="21"/>
    </row>
    <row r="23" spans="1:3" ht="44.4" customHeight="1" x14ac:dyDescent="0.3">
      <c r="A23" s="57"/>
      <c r="B23" s="19"/>
    </row>
    <row r="24" spans="1:3" ht="15.6" customHeight="1" x14ac:dyDescent="0.3">
      <c r="A24" s="17" t="s">
        <v>41</v>
      </c>
      <c r="B24" s="4" t="s">
        <v>78</v>
      </c>
    </row>
    <row r="25" spans="1:3" ht="15.6" customHeight="1" x14ac:dyDescent="0.3">
      <c r="A25" s="17" t="s">
        <v>40</v>
      </c>
      <c r="B25" s="20"/>
    </row>
    <row r="26" spans="1:3" ht="44.4" customHeight="1" x14ac:dyDescent="0.3">
      <c r="A26" s="17" t="s">
        <v>50</v>
      </c>
      <c r="B26" s="19"/>
    </row>
    <row r="27" spans="1:3" ht="48" customHeight="1" x14ac:dyDescent="0.3">
      <c r="A27" s="17" t="s">
        <v>76</v>
      </c>
      <c r="B27" s="6"/>
    </row>
    <row r="28" spans="1:3" ht="15" thickBot="1" x14ac:dyDescent="0.35"/>
    <row r="29" spans="1:3" ht="29.4" customHeight="1" thickTop="1" x14ac:dyDescent="0.3">
      <c r="A29" s="55" t="s">
        <v>82</v>
      </c>
      <c r="B29" s="55"/>
      <c r="C29" s="55"/>
    </row>
  </sheetData>
  <sheetProtection sheet="1" selectLockedCells="1"/>
  <mergeCells count="8">
    <mergeCell ref="A29:C29"/>
    <mergeCell ref="A22:A23"/>
    <mergeCell ref="A4:B4"/>
    <mergeCell ref="A17:B17"/>
    <mergeCell ref="A1:B1"/>
    <mergeCell ref="A3:B3"/>
    <mergeCell ref="A2:B2"/>
    <mergeCell ref="A9:B9"/>
  </mergeCells>
  <pageMargins left="0.7" right="0.7" top="0.75" bottom="0.75" header="0.3" footer="0.3"/>
  <pageSetup paperSize="9" orientation="portrait" r:id="rId1"/>
  <ignoredErrors>
    <ignoredError sqref="B2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628" yWindow="793" count="6">
        <x14:dataValidation type="list" showInputMessage="1" showErrorMessage="1" error="Annuler et sélectionner dans la liste à l'aide du bouton de droite" xr:uid="{A294A6ED-48A5-453D-A0B3-3CB504DCF0F7}">
          <x14:formula1>
            <xm:f>'calculateur FORMATION'!$E$22:$E$23</xm:f>
          </x14:formula1>
          <xm:sqref>B20</xm:sqref>
        </x14:dataValidation>
        <x14:dataValidation type="list" allowBlank="1" showInputMessage="1" showErrorMessage="1" error="Annuler et sélectionner dans la liste à l'aide du bouton de droite" prompt="Bouton de sélection à droite" xr:uid="{93E30F7E-BC95-4411-9732-E3A525F62878}">
          <x14:formula1>
            <xm:f>'calculateur FORMATION'!$E$7:$E$8</xm:f>
          </x14:formula1>
          <xm:sqref>B10</xm:sqref>
        </x14:dataValidation>
        <x14:dataValidation type="list" showInputMessage="1" showErrorMessage="1" error="Annuler et sélectionner dans la liste à l'aide du bouton de droite" xr:uid="{D199C427-AAC7-4EF2-8E65-DC11B4C5A6B6}">
          <x14:formula1>
            <xm:f>'calculateur FORMATION'!$E$33:$E$35</xm:f>
          </x14:formula1>
          <xm:sqref>B21</xm:sqref>
        </x14:dataValidation>
        <x14:dataValidation type="list" showInputMessage="1" showErrorMessage="1" error="Annuler et sélectionner dans la liste à l'aide du bouton de droite" xr:uid="{712EBFC3-7E7A-4056-AEE8-378ECDC001D2}">
          <x14:formula1>
            <xm:f>'calculateur FORMATION'!$E$11:$E$15</xm:f>
          </x14:formula1>
          <xm:sqref>B20</xm:sqref>
        </x14:dataValidation>
        <x14:dataValidation type="list" allowBlank="1" showInputMessage="1" showErrorMessage="1" error="Annuler et sélectionner dans la liste à l'aide du bouton de droite" prompt="Bouton de sélection à droite" xr:uid="{76100384-0AB1-4CCB-83D4-DE662478F6CD}">
          <x14:formula1>
            <xm:f>'calculateur FORMATION'!$E$11:$E$15</xm:f>
          </x14:formula1>
          <xm:sqref>B18</xm:sqref>
        </x14:dataValidation>
        <x14:dataValidation type="list" showInputMessage="1" showErrorMessage="1" error="Annuler et sélectionner dans la liste à l'aide du bouton de droite" xr:uid="{31059608-252A-4F8C-AF76-1D8D5462754F}">
          <x14:formula1>
            <xm:f>'calculateur FORMATION'!$E$17:$E$19</xm:f>
          </x14:formula1>
          <xm:sqref>B19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Devis FORMATION</vt:lpstr>
      <vt:lpstr>calculateur FORMATION</vt:lpstr>
      <vt:lpstr>demande devis FORMATION</vt:lpstr>
      <vt:lpstr>Mme</vt:lpstr>
      <vt:lpstr>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Toufic WEHBE</dc:creator>
  <cp:lastModifiedBy>Dr.Toufic.WEHBE</cp:lastModifiedBy>
  <cp:lastPrinted>2024-02-03T10:10:16Z</cp:lastPrinted>
  <dcterms:created xsi:type="dcterms:W3CDTF">2014-05-04T17:33:05Z</dcterms:created>
  <dcterms:modified xsi:type="dcterms:W3CDTF">2024-02-25T08:20:21Z</dcterms:modified>
</cp:coreProperties>
</file>